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225" windowWidth="14805" windowHeight="789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'3кв'!$A$1:$E$50</definedName>
    <definedName name="_xlnm.Print_Area" localSheetId="3">'4кв'!$A$1:$E$51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2" i="30" l="1"/>
  <c r="C20" i="30"/>
  <c r="C19" i="30"/>
  <c r="C17" i="30" s="1"/>
  <c r="C16" i="30"/>
  <c r="C14" i="30"/>
  <c r="C15" i="30"/>
  <c r="C13" i="30"/>
  <c r="C9" i="30"/>
  <c r="C10" i="30"/>
  <c r="C8" i="30"/>
  <c r="C11" i="30" s="1"/>
  <c r="C6" i="30"/>
  <c r="C28" i="30"/>
  <c r="C23" i="30" l="1"/>
  <c r="B45" i="29" l="1"/>
  <c r="E27" i="29"/>
  <c r="E24" i="29"/>
  <c r="E25" i="29"/>
  <c r="B48" i="29"/>
  <c r="E23" i="29"/>
  <c r="E22" i="29"/>
  <c r="B50" i="29" s="1"/>
  <c r="B51" i="29" l="1"/>
  <c r="E26" i="28"/>
  <c r="B48" i="28"/>
  <c r="B47" i="28"/>
  <c r="B44" i="28" l="1"/>
  <c r="E23" i="28"/>
  <c r="E22" i="28"/>
  <c r="B49" i="28" l="1"/>
  <c r="B50" i="28"/>
  <c r="B45" i="27"/>
  <c r="B49" i="27" l="1"/>
  <c r="E23" i="27"/>
  <c r="E22" i="27"/>
  <c r="E27" i="27" s="1"/>
  <c r="B50" i="27" s="1"/>
  <c r="B51" i="27" l="1"/>
  <c r="B49" i="26"/>
  <c r="E23" i="26"/>
  <c r="E22" i="26"/>
  <c r="E27" i="26" l="1"/>
  <c r="B50" i="26" s="1"/>
  <c r="B51" i="26" l="1"/>
</calcChain>
</file>

<file path=xl/sharedStrings.xml><?xml version="1.0" encoding="utf-8"?>
<sst xmlns="http://schemas.openxmlformats.org/spreadsheetml/2006/main" count="263" uniqueCount="99">
  <si>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</si>
  <si>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</si>
  <si>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</si>
  <si>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</si>
  <si>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</si>
  <si>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</si>
  <si>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</si>
  <si>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</si>
  <si>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</si>
  <si>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</si>
  <si>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</si>
  <si>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</si>
  <si>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</si>
  <si>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</si>
  <si>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</si>
  <si>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</si>
  <si>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</si>
  <si>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</si>
  <si>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</si>
  <si>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</si>
  <si>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</si>
  <si>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</si>
  <si>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</si>
  <si>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</si>
  <si>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</si>
  <si>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</si>
  <si>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</si>
  <si>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</si>
  <si>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</si>
  <si>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</si>
  <si>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</si>
  <si>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 Тимирязева</t>
    </r>
  </si>
  <si>
    <t>г. Россошь, пер.Тимирязева,27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</si>
  <si>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№73 от   01.04.2016 г.</t>
    </r>
  </si>
  <si>
    <t xml:space="preserve">Расходы по содержанию и тек. Ремонту 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</si>
  <si>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</si>
  <si>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Ушаковой Ольги Владимировны</t>
    </r>
  </si>
  <si>
    <t xml:space="preserve">определена приложением № 9 к договору </t>
  </si>
  <si>
    <t xml:space="preserve">Общехозяйственные расходы </t>
  </si>
  <si>
    <t>Стоимость материалов</t>
  </si>
  <si>
    <t>Заказчик - Собственники МКД, в лице председателя совета МКД Ушакова О.В.</t>
  </si>
  <si>
    <t xml:space="preserve">Услуги по содержанию многоквартирного дома </t>
  </si>
  <si>
    <t>Оплачено по дог.администр. кв.5</t>
  </si>
  <si>
    <t>Общая площадь квартир - 847,6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</si>
  <si>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№8 от 21.04.2018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</si>
  <si>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</si>
  <si>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</si>
  <si>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</si>
  <si>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</si>
  <si>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</si>
  <si>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</si>
  <si>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</si>
  <si>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сорок четыре тысячи пятьсот восемьдесят девять рублей 01 копейка.</t>
  </si>
  <si>
    <t>Предъявлено населению 48183,57</t>
  </si>
  <si>
    <t>за 2 квартал 2024 года</t>
  </si>
  <si>
    <t>30.06.2024 г.</t>
  </si>
  <si>
    <t>2 квартал</t>
  </si>
  <si>
    <t>за 1 кв. 2024 г.</t>
  </si>
  <si>
    <t xml:space="preserve">Корректировка отчета по уборке дворовой территории </t>
  </si>
  <si>
    <t xml:space="preserve">           2. Всего за период с "01" 04 2024 г. по "30" 06 2024 г. выполнено работ (оказано услуг) на общую сумму тридцать три тысячи двести восемь рублей 75 копеек.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</si>
  <si>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</si>
  <si>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</si>
  <si>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</si>
  <si>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сорок семь тысяч сто семнадцать рублей 23 копейки.</t>
  </si>
  <si>
    <t>Предъявлено населению 52715,73</t>
  </si>
  <si>
    <t>за 4 квартал 2024 года</t>
  </si>
  <si>
    <t>31.12.2024 г.</t>
  </si>
  <si>
    <t>4 квартал</t>
  </si>
  <si>
    <t>Ремонт ХВС (кв.13)</t>
  </si>
  <si>
    <t>ноябрь</t>
  </si>
  <si>
    <t xml:space="preserve">           2. Всего за период с "01" 10  2024 г. по "31" 12 2024 г. выполнено работ (оказано услуг) на общую сумму семьдесят девять тысяч двести пять рублей 41 копейка.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</si>
  <si>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</si>
  <si>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</si>
  <si>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</si>
  <si>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</si>
  <si>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</si>
  <si>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</si>
  <si>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</si>
  <si>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</si>
  <si>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</si>
  <si>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</si>
  <si>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</si>
  <si>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</si>
  <si>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</si>
  <si>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</si>
  <si>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</si>
  <si>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</si>
  <si>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</si>
  <si>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</si>
  <si>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</si>
  <si>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</si>
  <si>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</si>
  <si>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</si>
  <si>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</si>
  <si>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пер. Тимирязева, д. 27</t>
  </si>
  <si>
    <t>Оплачено за не жилые помещения</t>
  </si>
  <si>
    <t>Начислено всего 201798,4</t>
  </si>
  <si>
    <t>Непредвиденные работы 60 ч/ч</t>
  </si>
  <si>
    <t xml:space="preserve">   * Корректировка отчета по уборке дворовой территории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</si>
</sst>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43" fontId="4" fillId="0" borderId="0" xfId="0" applyNumberFormat="1" applyFont="1"/>
    <xf numFmtId="0" fontId="12" fillId="0" borderId="0" xfId="0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5" fillId="2" borderId="3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SheetLayoutView="100" workbookViewId="0">
      <selection activeCell="C48" sqref="C4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48</v>
      </c>
      <c r="B3" s="56"/>
      <c r="C3" s="56"/>
      <c r="D3" s="56"/>
      <c r="E3" s="56"/>
    </row>
    <row r="4" spans="1:5" s="1" customFormat="1" ht="15.75" x14ac:dyDescent="0.25">
      <c r="A4" s="22" t="s">
        <v>13</v>
      </c>
      <c r="B4" s="23"/>
      <c r="C4" s="23"/>
      <c r="D4" s="29"/>
      <c r="E4" s="28" t="s">
        <v>49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32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ht="31.5" customHeight="1" x14ac:dyDescent="0.25">
      <c r="A11" s="45" t="s">
        <v>44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63.75" customHeight="1" x14ac:dyDescent="0.25">
      <c r="A18" s="45" t="s">
        <v>33</v>
      </c>
      <c r="B18" s="45"/>
      <c r="C18" s="45"/>
      <c r="D18" s="45"/>
      <c r="E18" s="45"/>
    </row>
    <row r="19" spans="1:8" ht="33.75" customHeight="1" x14ac:dyDescent="0.25">
      <c r="A19" s="43" t="s">
        <v>31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41</v>
      </c>
      <c r="B22" s="8" t="s">
        <v>37</v>
      </c>
      <c r="C22" s="3" t="s">
        <v>4</v>
      </c>
      <c r="D22" s="3">
        <v>12.48</v>
      </c>
      <c r="E22" s="7">
        <f>D22*F20*G20</f>
        <v>31734.144</v>
      </c>
      <c r="H22" s="15"/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11086.608000000002</v>
      </c>
      <c r="H23" s="15"/>
    </row>
    <row r="24" spans="1:8" x14ac:dyDescent="0.25">
      <c r="A24" s="20" t="s">
        <v>39</v>
      </c>
      <c r="B24" s="8" t="s">
        <v>25</v>
      </c>
      <c r="C24" s="21" t="s">
        <v>26</v>
      </c>
      <c r="D24" s="21"/>
      <c r="E24" s="7">
        <v>1063.76</v>
      </c>
      <c r="H24" s="15"/>
    </row>
    <row r="25" spans="1:8" s="32" customFormat="1" ht="60" x14ac:dyDescent="0.25">
      <c r="A25" s="20" t="s">
        <v>50</v>
      </c>
      <c r="B25" s="30" t="s">
        <v>51</v>
      </c>
      <c r="C25" s="21" t="s">
        <v>26</v>
      </c>
      <c r="D25" s="21"/>
      <c r="E25" s="31">
        <v>704.5</v>
      </c>
    </row>
    <row r="26" spans="1:8" x14ac:dyDescent="0.25">
      <c r="A26" s="6"/>
      <c r="B26" s="8"/>
      <c r="C26" s="3"/>
      <c r="D26" s="3"/>
      <c r="E26" s="7"/>
      <c r="H26" s="15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44589.012000000002</v>
      </c>
    </row>
    <row r="29" spans="1:8" ht="30" customHeight="1" x14ac:dyDescent="0.25">
      <c r="A29" s="44" t="s">
        <v>52</v>
      </c>
      <c r="B29" s="44"/>
      <c r="C29" s="44"/>
      <c r="D29" s="44"/>
      <c r="E29" s="44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x14ac:dyDescent="0.25">
      <c r="A31" s="45" t="s">
        <v>20</v>
      </c>
      <c r="B31" s="45"/>
      <c r="C31" s="45"/>
      <c r="D31" s="45"/>
      <c r="E31" s="45"/>
    </row>
    <row r="32" spans="1:8" ht="29.25" customHeight="1" x14ac:dyDescent="0.25">
      <c r="A32" s="45" t="s">
        <v>27</v>
      </c>
      <c r="B32" s="45"/>
      <c r="C32" s="45"/>
      <c r="D32" s="45"/>
      <c r="E32" s="45"/>
    </row>
    <row r="33" spans="1:7" x14ac:dyDescent="0.25">
      <c r="A33" s="45" t="s">
        <v>18</v>
      </c>
      <c r="B33" s="45"/>
      <c r="C33" s="45"/>
      <c r="D33" s="45"/>
      <c r="E33" s="45"/>
    </row>
    <row r="34" spans="1:7" x14ac:dyDescent="0.25">
      <c r="A34" s="46" t="s">
        <v>5</v>
      </c>
      <c r="B34" s="46"/>
      <c r="C34" s="46"/>
      <c r="D34" s="46"/>
      <c r="E34" s="46"/>
    </row>
    <row r="35" spans="1:7" x14ac:dyDescent="0.25">
      <c r="A35" s="45" t="s">
        <v>18</v>
      </c>
      <c r="B35" s="45"/>
      <c r="C35" s="45"/>
      <c r="D35" s="45"/>
      <c r="E35" s="45"/>
    </row>
    <row r="36" spans="1:7" x14ac:dyDescent="0.25">
      <c r="A36" s="47" t="s">
        <v>46</v>
      </c>
      <c r="B36" s="47"/>
      <c r="C36" s="47"/>
      <c r="D36" s="47"/>
      <c r="E36" s="47"/>
    </row>
    <row r="37" spans="1:7" x14ac:dyDescent="0.25">
      <c r="B37" s="42" t="s">
        <v>19</v>
      </c>
      <c r="C37" s="42"/>
      <c r="D37" s="42"/>
      <c r="E37" s="5" t="s">
        <v>6</v>
      </c>
    </row>
    <row r="38" spans="1:7" x14ac:dyDescent="0.25">
      <c r="A38" s="26"/>
      <c r="B38" s="26"/>
      <c r="C38" s="26"/>
      <c r="D38" s="26"/>
      <c r="E38" s="26"/>
    </row>
    <row r="39" spans="1:7" x14ac:dyDescent="0.25">
      <c r="A39" s="47" t="s">
        <v>40</v>
      </c>
      <c r="B39" s="47"/>
      <c r="C39" s="47"/>
      <c r="D39" s="47"/>
      <c r="E39" s="47"/>
    </row>
    <row r="40" spans="1:7" x14ac:dyDescent="0.25">
      <c r="B40" s="42" t="s">
        <v>19</v>
      </c>
      <c r="C40" s="42"/>
      <c r="D40" s="42"/>
      <c r="E40" s="5" t="s">
        <v>6</v>
      </c>
    </row>
    <row r="43" spans="1:7" x14ac:dyDescent="0.25">
      <c r="A43" s="16" t="s">
        <v>43</v>
      </c>
    </row>
    <row r="44" spans="1:7" x14ac:dyDescent="0.25">
      <c r="A44" s="13" t="s">
        <v>28</v>
      </c>
      <c r="G44" s="24"/>
    </row>
    <row r="45" spans="1:7" x14ac:dyDescent="0.25">
      <c r="A45" s="13" t="s">
        <v>35</v>
      </c>
      <c r="B45" s="17">
        <v>-43417.43</v>
      </c>
    </row>
    <row r="46" spans="1:7" x14ac:dyDescent="0.25">
      <c r="A46" s="25" t="s">
        <v>53</v>
      </c>
      <c r="B46" s="18"/>
    </row>
    <row r="47" spans="1:7" x14ac:dyDescent="0.25">
      <c r="A47" s="2" t="s">
        <v>30</v>
      </c>
      <c r="B47" s="18">
        <v>48183.57</v>
      </c>
    </row>
    <row r="48" spans="1:7" x14ac:dyDescent="0.25">
      <c r="A48" s="2" t="s">
        <v>42</v>
      </c>
      <c r="B48" s="18">
        <v>2930.16</v>
      </c>
    </row>
    <row r="49" spans="1:2" x14ac:dyDescent="0.25">
      <c r="A49" s="2" t="s">
        <v>47</v>
      </c>
      <c r="B49" s="18">
        <f>150*3</f>
        <v>450</v>
      </c>
    </row>
    <row r="50" spans="1:2" ht="30" x14ac:dyDescent="0.25">
      <c r="A50" s="25" t="s">
        <v>34</v>
      </c>
      <c r="B50" s="18">
        <f>E27</f>
        <v>44589.012000000002</v>
      </c>
    </row>
    <row r="51" spans="1:2" x14ac:dyDescent="0.25">
      <c r="A51" s="14" t="s">
        <v>29</v>
      </c>
      <c r="B51" s="17">
        <f>B45+B47+B48+B49-B50</f>
        <v>-36442.712</v>
      </c>
    </row>
    <row r="54" spans="1:2" x14ac:dyDescent="0.25">
      <c r="B54" s="2">
        <v>86831.77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54</v>
      </c>
      <c r="B3" s="56"/>
      <c r="C3" s="56"/>
      <c r="D3" s="56"/>
      <c r="E3" s="56"/>
    </row>
    <row r="4" spans="1:5" s="1" customFormat="1" ht="15.75" x14ac:dyDescent="0.25">
      <c r="A4" s="22" t="s">
        <v>13</v>
      </c>
      <c r="B4" s="23"/>
      <c r="C4" s="23"/>
      <c r="D4" s="29"/>
      <c r="E4" s="28" t="s">
        <v>55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32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ht="31.5" customHeight="1" x14ac:dyDescent="0.25">
      <c r="A11" s="45" t="s">
        <v>44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63.75" customHeight="1" x14ac:dyDescent="0.25">
      <c r="A18" s="45" t="s">
        <v>33</v>
      </c>
      <c r="B18" s="45"/>
      <c r="C18" s="45"/>
      <c r="D18" s="45"/>
      <c r="E18" s="45"/>
    </row>
    <row r="19" spans="1:8" ht="33.75" customHeight="1" x14ac:dyDescent="0.25">
      <c r="A19" s="43" t="s">
        <v>31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41</v>
      </c>
      <c r="B22" s="8" t="s">
        <v>37</v>
      </c>
      <c r="C22" s="3" t="s">
        <v>4</v>
      </c>
      <c r="D22" s="3">
        <v>12.48</v>
      </c>
      <c r="E22" s="7">
        <f>D22*F20*G20</f>
        <v>31734.144</v>
      </c>
      <c r="H22" s="15"/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11086.608000000002</v>
      </c>
      <c r="H23" s="15"/>
    </row>
    <row r="24" spans="1:8" x14ac:dyDescent="0.25">
      <c r="A24" s="20" t="s">
        <v>39</v>
      </c>
      <c r="B24" s="8" t="s">
        <v>56</v>
      </c>
      <c r="C24" s="21" t="s">
        <v>26</v>
      </c>
      <c r="D24" s="21"/>
      <c r="E24" s="7">
        <v>0</v>
      </c>
      <c r="H24" s="15"/>
    </row>
    <row r="25" spans="1:8" s="32" customFormat="1" ht="30" x14ac:dyDescent="0.25">
      <c r="A25" s="20" t="s">
        <v>58</v>
      </c>
      <c r="B25" s="30" t="s">
        <v>57</v>
      </c>
      <c r="C25" s="21" t="s">
        <v>26</v>
      </c>
      <c r="D25" s="21"/>
      <c r="E25" s="31">
        <v>-9612</v>
      </c>
    </row>
    <row r="26" spans="1:8" x14ac:dyDescent="0.25">
      <c r="A26" s="6"/>
      <c r="B26" s="8"/>
      <c r="C26" s="3"/>
      <c r="D26" s="3"/>
      <c r="E26" s="7"/>
      <c r="H26" s="15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33208.752</v>
      </c>
    </row>
    <row r="29" spans="1:8" ht="30" customHeight="1" x14ac:dyDescent="0.25">
      <c r="A29" s="44" t="s">
        <v>59</v>
      </c>
      <c r="B29" s="44"/>
      <c r="C29" s="44"/>
      <c r="D29" s="44"/>
      <c r="E29" s="44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x14ac:dyDescent="0.25">
      <c r="A31" s="45" t="s">
        <v>20</v>
      </c>
      <c r="B31" s="45"/>
      <c r="C31" s="45"/>
      <c r="D31" s="45"/>
      <c r="E31" s="45"/>
    </row>
    <row r="32" spans="1:8" ht="29.25" customHeight="1" x14ac:dyDescent="0.25">
      <c r="A32" s="45" t="s">
        <v>27</v>
      </c>
      <c r="B32" s="45"/>
      <c r="C32" s="45"/>
      <c r="D32" s="45"/>
      <c r="E32" s="45"/>
    </row>
    <row r="33" spans="1:7" x14ac:dyDescent="0.25">
      <c r="A33" s="45" t="s">
        <v>18</v>
      </c>
      <c r="B33" s="45"/>
      <c r="C33" s="45"/>
      <c r="D33" s="45"/>
      <c r="E33" s="45"/>
    </row>
    <row r="34" spans="1:7" x14ac:dyDescent="0.25">
      <c r="A34" s="46" t="s">
        <v>5</v>
      </c>
      <c r="B34" s="46"/>
      <c r="C34" s="46"/>
      <c r="D34" s="46"/>
      <c r="E34" s="46"/>
    </row>
    <row r="35" spans="1:7" x14ac:dyDescent="0.25">
      <c r="A35" s="45" t="s">
        <v>18</v>
      </c>
      <c r="B35" s="45"/>
      <c r="C35" s="45"/>
      <c r="D35" s="45"/>
      <c r="E35" s="45"/>
    </row>
    <row r="36" spans="1:7" x14ac:dyDescent="0.25">
      <c r="A36" s="47" t="s">
        <v>46</v>
      </c>
      <c r="B36" s="47"/>
      <c r="C36" s="47"/>
      <c r="D36" s="47"/>
      <c r="E36" s="47"/>
    </row>
    <row r="37" spans="1:7" x14ac:dyDescent="0.25">
      <c r="B37" s="42" t="s">
        <v>19</v>
      </c>
      <c r="C37" s="42"/>
      <c r="D37" s="42"/>
      <c r="E37" s="5" t="s">
        <v>6</v>
      </c>
    </row>
    <row r="38" spans="1:7" x14ac:dyDescent="0.25">
      <c r="A38" s="34"/>
      <c r="B38" s="34"/>
      <c r="C38" s="34"/>
      <c r="D38" s="34"/>
      <c r="E38" s="34"/>
    </row>
    <row r="39" spans="1:7" x14ac:dyDescent="0.25">
      <c r="A39" s="47" t="s">
        <v>40</v>
      </c>
      <c r="B39" s="47"/>
      <c r="C39" s="47"/>
      <c r="D39" s="47"/>
      <c r="E39" s="47"/>
    </row>
    <row r="40" spans="1:7" x14ac:dyDescent="0.25">
      <c r="B40" s="42" t="s">
        <v>19</v>
      </c>
      <c r="C40" s="42"/>
      <c r="D40" s="42"/>
      <c r="E40" s="5" t="s">
        <v>6</v>
      </c>
    </row>
    <row r="43" spans="1:7" x14ac:dyDescent="0.25">
      <c r="A43" s="16" t="s">
        <v>43</v>
      </c>
    </row>
    <row r="44" spans="1:7" x14ac:dyDescent="0.25">
      <c r="A44" s="13" t="s">
        <v>28</v>
      </c>
      <c r="G44" s="24"/>
    </row>
    <row r="45" spans="1:7" x14ac:dyDescent="0.25">
      <c r="A45" s="13" t="s">
        <v>35</v>
      </c>
      <c r="B45" s="17">
        <f>'1кв'!B51</f>
        <v>-36442.712</v>
      </c>
    </row>
    <row r="46" spans="1:7" x14ac:dyDescent="0.25">
      <c r="A46" s="33" t="s">
        <v>53</v>
      </c>
      <c r="B46" s="18"/>
    </row>
    <row r="47" spans="1:7" x14ac:dyDescent="0.25">
      <c r="A47" s="2" t="s">
        <v>30</v>
      </c>
      <c r="B47" s="18">
        <v>48183.57</v>
      </c>
    </row>
    <row r="48" spans="1:7" x14ac:dyDescent="0.25">
      <c r="A48" s="2" t="s">
        <v>42</v>
      </c>
      <c r="B48" s="18">
        <v>2930.16</v>
      </c>
    </row>
    <row r="49" spans="1:2" x14ac:dyDescent="0.25">
      <c r="A49" s="2" t="s">
        <v>47</v>
      </c>
      <c r="B49" s="18">
        <f>150*3</f>
        <v>450</v>
      </c>
    </row>
    <row r="50" spans="1:2" ht="30" x14ac:dyDescent="0.25">
      <c r="A50" s="33" t="s">
        <v>34</v>
      </c>
      <c r="B50" s="18">
        <f>E27</f>
        <v>33208.752</v>
      </c>
    </row>
    <row r="51" spans="1:2" x14ac:dyDescent="0.25">
      <c r="A51" s="14" t="s">
        <v>29</v>
      </c>
      <c r="B51" s="17">
        <f>B45+B47+B48+B49-B50</f>
        <v>-18087.734</v>
      </c>
    </row>
    <row r="54" spans="1:2" x14ac:dyDescent="0.25">
      <c r="B54" s="2">
        <v>86831.77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E27" sqref="E27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60</v>
      </c>
      <c r="B3" s="56"/>
      <c r="C3" s="56"/>
      <c r="D3" s="56"/>
      <c r="E3" s="56"/>
    </row>
    <row r="4" spans="1:5" s="1" customFormat="1" ht="15.75" x14ac:dyDescent="0.25">
      <c r="A4" s="22" t="s">
        <v>13</v>
      </c>
      <c r="B4" s="23"/>
      <c r="C4" s="23"/>
      <c r="D4" s="29"/>
      <c r="E4" s="28" t="s">
        <v>61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32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ht="31.5" customHeight="1" x14ac:dyDescent="0.25">
      <c r="A11" s="45" t="s">
        <v>44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63.75" customHeight="1" x14ac:dyDescent="0.25">
      <c r="A18" s="45" t="s">
        <v>33</v>
      </c>
      <c r="B18" s="45"/>
      <c r="C18" s="45"/>
      <c r="D18" s="45"/>
      <c r="E18" s="45"/>
    </row>
    <row r="19" spans="1:8" ht="33.75" customHeight="1" x14ac:dyDescent="0.25">
      <c r="A19" s="43" t="s">
        <v>31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41</v>
      </c>
      <c r="B22" s="8" t="s">
        <v>37</v>
      </c>
      <c r="C22" s="3" t="s">
        <v>4</v>
      </c>
      <c r="D22" s="3">
        <v>13.83</v>
      </c>
      <c r="E22" s="7">
        <f>D22*F20*G20</f>
        <v>35166.923999999999</v>
      </c>
      <c r="H22" s="15"/>
    </row>
    <row r="23" spans="1:8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11900.304</v>
      </c>
      <c r="H23" s="15"/>
    </row>
    <row r="24" spans="1:8" x14ac:dyDescent="0.25">
      <c r="A24" s="20" t="s">
        <v>39</v>
      </c>
      <c r="B24" s="8" t="s">
        <v>62</v>
      </c>
      <c r="C24" s="21" t="s">
        <v>26</v>
      </c>
      <c r="D24" s="21"/>
      <c r="E24" s="7">
        <v>50</v>
      </c>
      <c r="H24" s="15"/>
    </row>
    <row r="25" spans="1:8" x14ac:dyDescent="0.25">
      <c r="A25" s="6"/>
      <c r="B25" s="8"/>
      <c r="C25" s="3"/>
      <c r="D25" s="3"/>
      <c r="E25" s="7"/>
      <c r="H25" s="15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47117.228000000003</v>
      </c>
    </row>
    <row r="28" spans="1:8" ht="30" customHeight="1" x14ac:dyDescent="0.25">
      <c r="A28" s="44" t="s">
        <v>63</v>
      </c>
      <c r="B28" s="44"/>
      <c r="C28" s="44"/>
      <c r="D28" s="44"/>
      <c r="E28" s="44"/>
    </row>
    <row r="29" spans="1:8" ht="30" customHeight="1" x14ac:dyDescent="0.25">
      <c r="A29" s="45" t="s">
        <v>21</v>
      </c>
      <c r="B29" s="45"/>
      <c r="C29" s="45"/>
      <c r="D29" s="45"/>
      <c r="E29" s="45"/>
    </row>
    <row r="30" spans="1:8" x14ac:dyDescent="0.25">
      <c r="A30" s="45" t="s">
        <v>20</v>
      </c>
      <c r="B30" s="45"/>
      <c r="C30" s="45"/>
      <c r="D30" s="45"/>
      <c r="E30" s="45"/>
    </row>
    <row r="31" spans="1:8" ht="29.25" customHeight="1" x14ac:dyDescent="0.25">
      <c r="A31" s="45" t="s">
        <v>27</v>
      </c>
      <c r="B31" s="45"/>
      <c r="C31" s="45"/>
      <c r="D31" s="45"/>
      <c r="E31" s="45"/>
    </row>
    <row r="32" spans="1:8" x14ac:dyDescent="0.25">
      <c r="A32" s="45" t="s">
        <v>18</v>
      </c>
      <c r="B32" s="45"/>
      <c r="C32" s="45"/>
      <c r="D32" s="45"/>
      <c r="E32" s="45"/>
    </row>
    <row r="33" spans="1:7" x14ac:dyDescent="0.25">
      <c r="A33" s="46" t="s">
        <v>5</v>
      </c>
      <c r="B33" s="46"/>
      <c r="C33" s="46"/>
      <c r="D33" s="46"/>
      <c r="E33" s="46"/>
    </row>
    <row r="34" spans="1:7" x14ac:dyDescent="0.25">
      <c r="A34" s="45" t="s">
        <v>18</v>
      </c>
      <c r="B34" s="45"/>
      <c r="C34" s="45"/>
      <c r="D34" s="45"/>
      <c r="E34" s="45"/>
    </row>
    <row r="35" spans="1:7" x14ac:dyDescent="0.25">
      <c r="A35" s="47" t="s">
        <v>46</v>
      </c>
      <c r="B35" s="47"/>
      <c r="C35" s="47"/>
      <c r="D35" s="47"/>
      <c r="E35" s="47"/>
    </row>
    <row r="36" spans="1:7" x14ac:dyDescent="0.25">
      <c r="B36" s="42" t="s">
        <v>19</v>
      </c>
      <c r="C36" s="42"/>
      <c r="D36" s="42"/>
      <c r="E36" s="5" t="s">
        <v>6</v>
      </c>
    </row>
    <row r="37" spans="1:7" x14ac:dyDescent="0.25">
      <c r="A37" s="37"/>
      <c r="B37" s="37"/>
      <c r="C37" s="37"/>
      <c r="D37" s="37"/>
      <c r="E37" s="37"/>
    </row>
    <row r="38" spans="1:7" x14ac:dyDescent="0.25">
      <c r="A38" s="47" t="s">
        <v>40</v>
      </c>
      <c r="B38" s="47"/>
      <c r="C38" s="47"/>
      <c r="D38" s="47"/>
      <c r="E38" s="47"/>
    </row>
    <row r="39" spans="1:7" x14ac:dyDescent="0.25">
      <c r="B39" s="42" t="s">
        <v>19</v>
      </c>
      <c r="C39" s="42"/>
      <c r="D39" s="42"/>
      <c r="E39" s="5" t="s">
        <v>6</v>
      </c>
    </row>
    <row r="42" spans="1:7" x14ac:dyDescent="0.25">
      <c r="A42" s="16" t="s">
        <v>43</v>
      </c>
    </row>
    <row r="43" spans="1:7" x14ac:dyDescent="0.25">
      <c r="A43" s="13" t="s">
        <v>28</v>
      </c>
      <c r="G43" s="24"/>
    </row>
    <row r="44" spans="1:7" x14ac:dyDescent="0.25">
      <c r="A44" s="13" t="s">
        <v>35</v>
      </c>
      <c r="B44" s="17">
        <f>'2кв'!B51</f>
        <v>-18087.734</v>
      </c>
    </row>
    <row r="45" spans="1:7" x14ac:dyDescent="0.25">
      <c r="A45" s="36" t="s">
        <v>64</v>
      </c>
      <c r="B45" s="18"/>
    </row>
    <row r="46" spans="1:7" x14ac:dyDescent="0.25">
      <c r="A46" s="2" t="s">
        <v>30</v>
      </c>
      <c r="B46" s="18">
        <v>68758.83</v>
      </c>
    </row>
    <row r="47" spans="1:7" x14ac:dyDescent="0.25">
      <c r="A47" s="2" t="s">
        <v>42</v>
      </c>
      <c r="B47" s="18">
        <f>3205.77+2639.25</f>
        <v>5845.02</v>
      </c>
    </row>
    <row r="48" spans="1:7" x14ac:dyDescent="0.25">
      <c r="A48" s="2" t="s">
        <v>47</v>
      </c>
      <c r="B48" s="18">
        <f>150*2</f>
        <v>300</v>
      </c>
    </row>
    <row r="49" spans="1:2" ht="30" x14ac:dyDescent="0.25">
      <c r="A49" s="36" t="s">
        <v>34</v>
      </c>
      <c r="B49" s="18">
        <f>E26</f>
        <v>47117.228000000003</v>
      </c>
    </row>
    <row r="50" spans="1:2" x14ac:dyDescent="0.25">
      <c r="A50" s="14" t="s">
        <v>29</v>
      </c>
      <c r="B50" s="17">
        <f>B44+B46+B47+B48-B49</f>
        <v>9698.8880000000063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37" zoomScaleSheetLayoutView="100" workbookViewId="0">
      <selection activeCell="B48" sqref="B4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1.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65</v>
      </c>
      <c r="B3" s="56"/>
      <c r="C3" s="56"/>
      <c r="D3" s="56"/>
      <c r="E3" s="56"/>
    </row>
    <row r="4" spans="1:5" s="1" customFormat="1" ht="15.75" x14ac:dyDescent="0.25">
      <c r="A4" s="22" t="s">
        <v>13</v>
      </c>
      <c r="B4" s="23"/>
      <c r="C4" s="23"/>
      <c r="D4" s="29"/>
      <c r="E4" s="28" t="s">
        <v>66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2" t="s">
        <v>32</v>
      </c>
      <c r="B7" s="52"/>
      <c r="C7" s="52"/>
      <c r="D7" s="52"/>
      <c r="E7" s="52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7" customHeight="1" x14ac:dyDescent="0.25">
      <c r="A10" s="49" t="s">
        <v>14</v>
      </c>
      <c r="B10" s="50"/>
      <c r="C10" s="50"/>
      <c r="D10" s="50"/>
      <c r="E10" s="50"/>
    </row>
    <row r="11" spans="1:5" ht="31.5" customHeight="1" x14ac:dyDescent="0.25">
      <c r="A11" s="45" t="s">
        <v>44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11" ht="30.75" customHeight="1" x14ac:dyDescent="0.25">
      <c r="A17" s="45" t="s">
        <v>17</v>
      </c>
      <c r="B17" s="45"/>
      <c r="C17" s="45"/>
      <c r="D17" s="45"/>
      <c r="E17" s="45"/>
    </row>
    <row r="18" spans="1:11" ht="63.75" customHeight="1" x14ac:dyDescent="0.25">
      <c r="A18" s="45" t="s">
        <v>33</v>
      </c>
      <c r="B18" s="45"/>
      <c r="C18" s="45"/>
      <c r="D18" s="45"/>
      <c r="E18" s="45"/>
    </row>
    <row r="19" spans="1:11" ht="33.75" customHeight="1" x14ac:dyDescent="0.25">
      <c r="A19" s="43" t="s">
        <v>31</v>
      </c>
      <c r="B19" s="43"/>
      <c r="C19" s="43"/>
      <c r="D19" s="43"/>
      <c r="E19" s="43"/>
    </row>
    <row r="20" spans="1:11" x14ac:dyDescent="0.25">
      <c r="A20" s="43"/>
      <c r="B20" s="43"/>
      <c r="C20" s="43"/>
      <c r="D20" s="43"/>
      <c r="E20" s="43"/>
      <c r="F20" s="2">
        <v>847.6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  <c r="K21" s="58"/>
    </row>
    <row r="22" spans="1:11" ht="38.25" x14ac:dyDescent="0.25">
      <c r="A22" s="19" t="s">
        <v>41</v>
      </c>
      <c r="B22" s="8" t="s">
        <v>37</v>
      </c>
      <c r="C22" s="3" t="s">
        <v>4</v>
      </c>
      <c r="D22" s="3">
        <v>13.83</v>
      </c>
      <c r="E22" s="7">
        <f>D22*F20*G20</f>
        <v>35166.923999999999</v>
      </c>
      <c r="H22" s="15"/>
    </row>
    <row r="23" spans="1:11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11900.304</v>
      </c>
      <c r="H23" s="15"/>
    </row>
    <row r="24" spans="1:11" x14ac:dyDescent="0.25">
      <c r="A24" s="20" t="s">
        <v>39</v>
      </c>
      <c r="B24" s="8" t="s">
        <v>67</v>
      </c>
      <c r="C24" s="21" t="s">
        <v>26</v>
      </c>
      <c r="D24" s="21"/>
      <c r="E24" s="7">
        <f>10298.98+4664.8</f>
        <v>14963.779999999999</v>
      </c>
      <c r="H24" s="15"/>
    </row>
    <row r="25" spans="1:11" x14ac:dyDescent="0.25">
      <c r="A25" s="57" t="s">
        <v>68</v>
      </c>
      <c r="B25" s="8" t="s">
        <v>69</v>
      </c>
      <c r="C25" s="21" t="s">
        <v>26</v>
      </c>
      <c r="D25" s="21">
        <v>60</v>
      </c>
      <c r="E25" s="7">
        <f>D25*286.24</f>
        <v>17174.400000000001</v>
      </c>
      <c r="H25" s="15"/>
    </row>
    <row r="26" spans="1:11" x14ac:dyDescent="0.25">
      <c r="A26" s="6"/>
      <c r="B26" s="8"/>
      <c r="C26" s="3"/>
      <c r="D26" s="3"/>
      <c r="E26" s="7"/>
      <c r="H26" s="15"/>
    </row>
    <row r="27" spans="1:11" s="13" customFormat="1" ht="14.25" x14ac:dyDescent="0.2">
      <c r="A27" s="9" t="s">
        <v>24</v>
      </c>
      <c r="B27" s="10"/>
      <c r="C27" s="11"/>
      <c r="D27" s="11"/>
      <c r="E27" s="12">
        <f>SUM(E22:E26)</f>
        <v>79205.407999999996</v>
      </c>
    </row>
    <row r="29" spans="1:11" ht="30" customHeight="1" x14ac:dyDescent="0.25">
      <c r="A29" s="44" t="s">
        <v>70</v>
      </c>
      <c r="B29" s="44"/>
      <c r="C29" s="44"/>
      <c r="D29" s="44"/>
      <c r="E29" s="44"/>
    </row>
    <row r="30" spans="1:11" ht="30" customHeight="1" x14ac:dyDescent="0.25">
      <c r="A30" s="45" t="s">
        <v>21</v>
      </c>
      <c r="B30" s="45"/>
      <c r="C30" s="45"/>
      <c r="D30" s="45"/>
      <c r="E30" s="45"/>
    </row>
    <row r="31" spans="1:11" x14ac:dyDescent="0.25">
      <c r="A31" s="45" t="s">
        <v>20</v>
      </c>
      <c r="B31" s="45"/>
      <c r="C31" s="45"/>
      <c r="D31" s="45"/>
      <c r="E31" s="45"/>
    </row>
    <row r="32" spans="1:11" ht="29.25" customHeight="1" x14ac:dyDescent="0.25">
      <c r="A32" s="45" t="s">
        <v>27</v>
      </c>
      <c r="B32" s="45"/>
      <c r="C32" s="45"/>
      <c r="D32" s="45"/>
      <c r="E32" s="45"/>
    </row>
    <row r="33" spans="1:7" x14ac:dyDescent="0.25">
      <c r="A33" s="45" t="s">
        <v>18</v>
      </c>
      <c r="B33" s="45"/>
      <c r="C33" s="45"/>
      <c r="D33" s="45"/>
      <c r="E33" s="45"/>
    </row>
    <row r="34" spans="1:7" x14ac:dyDescent="0.25">
      <c r="A34" s="46" t="s">
        <v>5</v>
      </c>
      <c r="B34" s="46"/>
      <c r="C34" s="46"/>
      <c r="D34" s="46"/>
      <c r="E34" s="46"/>
    </row>
    <row r="35" spans="1:7" x14ac:dyDescent="0.25">
      <c r="A35" s="45" t="s">
        <v>18</v>
      </c>
      <c r="B35" s="45"/>
      <c r="C35" s="45"/>
      <c r="D35" s="45"/>
      <c r="E35" s="45"/>
    </row>
    <row r="36" spans="1:7" x14ac:dyDescent="0.25">
      <c r="A36" s="47" t="s">
        <v>46</v>
      </c>
      <c r="B36" s="47"/>
      <c r="C36" s="47"/>
      <c r="D36" s="47"/>
      <c r="E36" s="47"/>
    </row>
    <row r="37" spans="1:7" x14ac:dyDescent="0.25">
      <c r="B37" s="42" t="s">
        <v>19</v>
      </c>
      <c r="C37" s="42"/>
      <c r="D37" s="42"/>
      <c r="E37" s="5" t="s">
        <v>6</v>
      </c>
    </row>
    <row r="38" spans="1:7" x14ac:dyDescent="0.25">
      <c r="A38" s="40"/>
      <c r="B38" s="40"/>
      <c r="C38" s="40"/>
      <c r="D38" s="40"/>
      <c r="E38" s="40"/>
    </row>
    <row r="39" spans="1:7" x14ac:dyDescent="0.25">
      <c r="A39" s="47" t="s">
        <v>40</v>
      </c>
      <c r="B39" s="47"/>
      <c r="C39" s="47"/>
      <c r="D39" s="47"/>
      <c r="E39" s="47"/>
    </row>
    <row r="40" spans="1:7" x14ac:dyDescent="0.25">
      <c r="B40" s="42" t="s">
        <v>19</v>
      </c>
      <c r="C40" s="42"/>
      <c r="D40" s="42"/>
      <c r="E40" s="5" t="s">
        <v>6</v>
      </c>
    </row>
    <row r="43" spans="1:7" x14ac:dyDescent="0.25">
      <c r="A43" s="16" t="s">
        <v>43</v>
      </c>
    </row>
    <row r="44" spans="1:7" x14ac:dyDescent="0.25">
      <c r="A44" s="13" t="s">
        <v>28</v>
      </c>
      <c r="G44" s="24"/>
    </row>
    <row r="45" spans="1:7" x14ac:dyDescent="0.25">
      <c r="A45" s="13" t="s">
        <v>35</v>
      </c>
      <c r="B45" s="17">
        <f>'3кв'!B50</f>
        <v>9698.8880000000063</v>
      </c>
    </row>
    <row r="46" spans="1:7" x14ac:dyDescent="0.25">
      <c r="A46" s="39" t="s">
        <v>64</v>
      </c>
      <c r="B46" s="18"/>
    </row>
    <row r="47" spans="1:7" x14ac:dyDescent="0.25">
      <c r="A47" s="2" t="s">
        <v>30</v>
      </c>
      <c r="B47" s="18">
        <v>51589</v>
      </c>
    </row>
    <row r="48" spans="1:7" x14ac:dyDescent="0.25">
      <c r="A48" s="2" t="s">
        <v>42</v>
      </c>
      <c r="B48" s="18">
        <f>3205.77+2639.25</f>
        <v>5845.02</v>
      </c>
    </row>
    <row r="49" spans="1:2" x14ac:dyDescent="0.25">
      <c r="B49" s="18"/>
    </row>
    <row r="50" spans="1:2" ht="30" x14ac:dyDescent="0.25">
      <c r="A50" s="39" t="s">
        <v>34</v>
      </c>
      <c r="B50" s="18">
        <f>E27</f>
        <v>79205.407999999996</v>
      </c>
    </row>
    <row r="51" spans="1:2" x14ac:dyDescent="0.25">
      <c r="A51" s="14" t="s">
        <v>29</v>
      </c>
      <c r="B51" s="17">
        <f>B45+B47+B48+B49-B50</f>
        <v>-12072.499999999985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zoomScaleSheetLayoutView="100" workbookViewId="0">
      <selection activeCell="C23" sqref="C23"/>
    </sheetView>
  </sheetViews>
  <sheetFormatPr defaultRowHeight="15.75" x14ac:dyDescent="0.25"/>
  <cols>
    <col min="1" max="1" width="10.5703125" style="61" customWidth="1"/>
    <col min="2" max="2" width="69.5703125" style="61" customWidth="1"/>
    <col min="3" max="3" width="15.28515625" style="61" customWidth="1"/>
    <col min="4" max="4" width="11.85546875" style="61" customWidth="1"/>
    <col min="5" max="5" width="14.7109375" style="61" customWidth="1"/>
    <col min="6" max="6" width="12.42578125" style="61" customWidth="1"/>
    <col min="7" max="7" width="12" style="61" customWidth="1"/>
    <col min="8" max="8" width="13.5703125" style="61" customWidth="1"/>
    <col min="9" max="16384" width="9.140625" style="61"/>
  </cols>
  <sheetData>
    <row r="1" spans="1:5" x14ac:dyDescent="0.25">
      <c r="A1" s="59" t="s">
        <v>71</v>
      </c>
      <c r="B1" s="59"/>
      <c r="C1" s="59"/>
      <c r="D1" s="60"/>
    </row>
    <row r="2" spans="1:5" x14ac:dyDescent="0.25">
      <c r="A2" s="62" t="s">
        <v>72</v>
      </c>
      <c r="B2" s="62"/>
      <c r="C2" s="62"/>
      <c r="D2" s="63"/>
    </row>
    <row r="3" spans="1:5" x14ac:dyDescent="0.25">
      <c r="A3" s="62" t="s">
        <v>73</v>
      </c>
      <c r="B3" s="62"/>
      <c r="C3" s="62"/>
      <c r="D3" s="63"/>
    </row>
    <row r="4" spans="1:5" x14ac:dyDescent="0.25">
      <c r="A4" s="59" t="s">
        <v>94</v>
      </c>
      <c r="B4" s="59"/>
      <c r="C4" s="59"/>
      <c r="D4" s="60"/>
    </row>
    <row r="5" spans="1:5" x14ac:dyDescent="0.25">
      <c r="A5" s="64"/>
      <c r="B5" s="64"/>
      <c r="C5" s="64"/>
      <c r="D5" s="1"/>
    </row>
    <row r="6" spans="1:5" x14ac:dyDescent="0.25">
      <c r="A6" s="63"/>
      <c r="B6" s="65" t="s">
        <v>74</v>
      </c>
      <c r="C6" s="66">
        <f>'1кв'!B45</f>
        <v>-43417.43</v>
      </c>
      <c r="D6" s="67"/>
    </row>
    <row r="7" spans="1:5" x14ac:dyDescent="0.25">
      <c r="A7" s="68" t="s">
        <v>75</v>
      </c>
      <c r="B7" s="65" t="s">
        <v>96</v>
      </c>
      <c r="C7" s="66"/>
      <c r="D7" s="67"/>
    </row>
    <row r="8" spans="1:5" x14ac:dyDescent="0.25">
      <c r="B8" s="69" t="s">
        <v>76</v>
      </c>
      <c r="C8" s="70">
        <f>'1кв'!B47+'2кв'!B47+'3кв'!B46+'4кв'!B47</f>
        <v>216714.97</v>
      </c>
      <c r="D8" s="71"/>
    </row>
    <row r="9" spans="1:5" x14ac:dyDescent="0.25">
      <c r="B9" s="69" t="s">
        <v>95</v>
      </c>
      <c r="C9" s="70">
        <f>'1кв'!B48+'2кв'!B48+'3кв'!B47+'4кв'!B48</f>
        <v>17550.36</v>
      </c>
      <c r="D9" s="71"/>
    </row>
    <row r="10" spans="1:5" x14ac:dyDescent="0.25">
      <c r="B10" s="69" t="s">
        <v>77</v>
      </c>
      <c r="C10" s="70">
        <f>'1кв'!B49+'2кв'!B49+'3кв'!B48+'4кв'!B49</f>
        <v>1200</v>
      </c>
      <c r="D10" s="71"/>
    </row>
    <row r="11" spans="1:5" x14ac:dyDescent="0.25">
      <c r="A11" s="23"/>
      <c r="B11" s="69" t="s">
        <v>78</v>
      </c>
      <c r="C11" s="72">
        <f>SUM(C8:C10)</f>
        <v>235465.33000000002</v>
      </c>
      <c r="D11" s="67"/>
    </row>
    <row r="12" spans="1:5" x14ac:dyDescent="0.25">
      <c r="A12" s="1"/>
      <c r="B12" s="73"/>
      <c r="C12" s="73"/>
      <c r="D12" s="74"/>
    </row>
    <row r="13" spans="1:5" x14ac:dyDescent="0.25">
      <c r="A13" s="75" t="s">
        <v>79</v>
      </c>
      <c r="B13" s="19" t="s">
        <v>41</v>
      </c>
      <c r="C13" s="76">
        <f>'1кв'!E22+'2кв'!E22+'3кв'!E22+'4кв'!E22</f>
        <v>133802.136</v>
      </c>
      <c r="D13" s="74"/>
    </row>
    <row r="14" spans="1:5" x14ac:dyDescent="0.25">
      <c r="A14" s="75"/>
      <c r="B14" s="77" t="s">
        <v>38</v>
      </c>
      <c r="C14" s="76">
        <f>'1кв'!E23+'2кв'!E23+'3кв'!E23+'4кв'!E23</f>
        <v>45973.824000000008</v>
      </c>
      <c r="D14" s="74"/>
    </row>
    <row r="15" spans="1:5" x14ac:dyDescent="0.25">
      <c r="A15" s="1"/>
      <c r="B15" s="77" t="s">
        <v>39</v>
      </c>
      <c r="C15" s="76">
        <f>'1кв'!E24+'2кв'!E24+'3кв'!E24+'4кв'!E24</f>
        <v>16077.539999999999</v>
      </c>
      <c r="D15" s="74"/>
      <c r="E15" s="78"/>
    </row>
    <row r="16" spans="1:5" x14ac:dyDescent="0.25">
      <c r="A16" s="75"/>
      <c r="B16" s="79" t="s">
        <v>97</v>
      </c>
      <c r="C16" s="76">
        <f>'4кв'!E25</f>
        <v>17174.400000000001</v>
      </c>
      <c r="D16" s="74"/>
    </row>
    <row r="17" spans="1:5" x14ac:dyDescent="0.25">
      <c r="A17" s="75"/>
      <c r="B17" s="80" t="s">
        <v>80</v>
      </c>
      <c r="C17" s="76">
        <f>SUM(C18:C21)</f>
        <v>-8907.5</v>
      </c>
      <c r="D17" s="74"/>
    </row>
    <row r="18" spans="1:5" x14ac:dyDescent="0.25">
      <c r="A18" s="75"/>
      <c r="B18" s="80" t="s">
        <v>81</v>
      </c>
      <c r="C18" s="76">
        <v>0</v>
      </c>
      <c r="D18" s="74"/>
    </row>
    <row r="19" spans="1:5" ht="31.5" x14ac:dyDescent="0.25">
      <c r="A19" s="75"/>
      <c r="B19" s="80" t="s">
        <v>82</v>
      </c>
      <c r="C19" s="76">
        <f>'1кв'!E25</f>
        <v>704.5</v>
      </c>
      <c r="D19" s="74"/>
    </row>
    <row r="20" spans="1:5" x14ac:dyDescent="0.25">
      <c r="A20" s="75"/>
      <c r="B20" s="80" t="s">
        <v>98</v>
      </c>
      <c r="C20" s="76">
        <f>'2кв'!E25</f>
        <v>-9612</v>
      </c>
      <c r="D20" s="74"/>
    </row>
    <row r="21" spans="1:5" x14ac:dyDescent="0.25">
      <c r="A21" s="75"/>
      <c r="B21" s="80"/>
      <c r="C21" s="70"/>
      <c r="D21" s="74"/>
    </row>
    <row r="22" spans="1:5" x14ac:dyDescent="0.25">
      <c r="A22" s="1"/>
      <c r="B22" s="81" t="s">
        <v>83</v>
      </c>
      <c r="C22" s="72">
        <f>SUM(C13:C17)</f>
        <v>204120.40000000002</v>
      </c>
      <c r="D22" s="74"/>
      <c r="E22" s="78"/>
    </row>
    <row r="23" spans="1:5" x14ac:dyDescent="0.25">
      <c r="A23" s="1"/>
      <c r="B23" s="81" t="s">
        <v>84</v>
      </c>
      <c r="C23" s="72">
        <f>C6+C11-C22</f>
        <v>-12072.5</v>
      </c>
      <c r="D23" s="74"/>
    </row>
    <row r="24" spans="1:5" x14ac:dyDescent="0.25">
      <c r="A24" s="1"/>
      <c r="B24" s="68"/>
      <c r="C24" s="68"/>
      <c r="D24" s="74"/>
    </row>
    <row r="25" spans="1:5" x14ac:dyDescent="0.25">
      <c r="A25" s="1"/>
      <c r="B25" s="82" t="s">
        <v>85</v>
      </c>
      <c r="C25" s="82"/>
      <c r="D25" s="74"/>
    </row>
    <row r="26" spans="1:5" x14ac:dyDescent="0.25">
      <c r="A26" s="1"/>
      <c r="B26" s="82" t="s">
        <v>86</v>
      </c>
      <c r="C26" s="83">
        <v>22528.05</v>
      </c>
      <c r="D26" s="74"/>
    </row>
    <row r="27" spans="1:5" x14ac:dyDescent="0.25">
      <c r="A27" s="1"/>
      <c r="B27" s="84" t="s">
        <v>87</v>
      </c>
      <c r="C27" s="85">
        <v>18698.080000000002</v>
      </c>
      <c r="D27" s="74"/>
    </row>
    <row r="28" spans="1:5" x14ac:dyDescent="0.25">
      <c r="A28" s="1"/>
      <c r="B28" s="82" t="s">
        <v>88</v>
      </c>
      <c r="C28" s="86">
        <f>C27-C26</f>
        <v>-3829.9699999999975</v>
      </c>
      <c r="D28" s="74"/>
    </row>
    <row r="29" spans="1:5" x14ac:dyDescent="0.25">
      <c r="A29" s="1"/>
      <c r="B29" s="68"/>
      <c r="C29" s="68"/>
      <c r="D29" s="74"/>
    </row>
    <row r="30" spans="1:5" x14ac:dyDescent="0.25">
      <c r="A30" s="1"/>
      <c r="B30" s="68"/>
      <c r="C30" s="68"/>
      <c r="D30" s="74"/>
    </row>
    <row r="31" spans="1:5" x14ac:dyDescent="0.25">
      <c r="A31" s="1"/>
      <c r="B31" s="68"/>
      <c r="C31" s="68"/>
      <c r="D31" s="74"/>
    </row>
    <row r="32" spans="1:5" x14ac:dyDescent="0.25">
      <c r="A32" s="1"/>
      <c r="B32" s="68"/>
      <c r="C32" s="68"/>
      <c r="D32" s="74"/>
    </row>
    <row r="33" spans="1:4" x14ac:dyDescent="0.25">
      <c r="A33" s="1" t="s">
        <v>89</v>
      </c>
      <c r="B33" s="68" t="s">
        <v>90</v>
      </c>
      <c r="C33" s="68"/>
      <c r="D33" s="74"/>
    </row>
    <row r="34" spans="1:4" x14ac:dyDescent="0.25">
      <c r="A34" s="1"/>
      <c r="B34" s="68" t="s">
        <v>91</v>
      </c>
      <c r="C34" s="68"/>
      <c r="D34" s="74"/>
    </row>
    <row r="35" spans="1:4" x14ac:dyDescent="0.25">
      <c r="A35" s="1"/>
      <c r="B35" s="68" t="s">
        <v>92</v>
      </c>
      <c r="C35" s="68"/>
      <c r="D35" s="74"/>
    </row>
    <row r="36" spans="1:4" x14ac:dyDescent="0.25">
      <c r="A36" s="1"/>
      <c r="B36" s="68"/>
      <c r="C36" s="68"/>
      <c r="D36" s="74"/>
    </row>
    <row r="37" spans="1:4" x14ac:dyDescent="0.25">
      <c r="A37" s="1"/>
      <c r="B37" s="68"/>
      <c r="C37" s="68"/>
      <c r="D37" s="74"/>
    </row>
    <row r="38" spans="1:4" x14ac:dyDescent="0.25">
      <c r="A38" s="1"/>
      <c r="B38" s="68" t="s">
        <v>93</v>
      </c>
      <c r="C38" s="68"/>
      <c r="D38" s="74"/>
    </row>
    <row r="39" spans="1:4" x14ac:dyDescent="0.25">
      <c r="A39" s="1"/>
      <c r="B39" s="68"/>
      <c r="C39" s="68"/>
      <c r="D39" s="74"/>
    </row>
    <row r="40" spans="1:4" x14ac:dyDescent="0.25">
      <c r="A40" s="1"/>
      <c r="B40" s="68"/>
      <c r="C40" s="68"/>
      <c r="D40" s="74"/>
    </row>
    <row r="41" spans="1:4" x14ac:dyDescent="0.25">
      <c r="A41" s="1"/>
      <c r="B41" s="68"/>
      <c r="C41" s="68"/>
      <c r="D41" s="74"/>
    </row>
    <row r="42" spans="1:4" x14ac:dyDescent="0.25">
      <c r="A42" s="1"/>
      <c r="B42" s="68"/>
      <c r="C42" s="68"/>
      <c r="D42" s="74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2025-02-28T06:42:21Z</dcterms:modified>
</cp:coreProperties>
</file>